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b5698e854da159/Documents/Freedom Club/Strategy Calls/"/>
    </mc:Choice>
  </mc:AlternateContent>
  <xr:revisionPtr revIDLastSave="142" documentId="8_{B397061B-A1E3-4094-A146-AB888962E3BD}" xr6:coauthVersionLast="45" xr6:coauthVersionMax="45" xr10:uidLastSave="{A14EE6F4-2695-4D5E-8FA0-0816A741E8D9}"/>
  <bookViews>
    <workbookView xWindow="29955" yWindow="360" windowWidth="11670" windowHeight="15810" xr2:uid="{00000000-000D-0000-FFFF-FFFF00000000}"/>
  </bookViews>
  <sheets>
    <sheet name="Personal 80-20 Analysis" sheetId="1" r:id="rId1"/>
  </sheets>
  <definedNames>
    <definedName name="_xlnm.Print_Area" localSheetId="0">'Personal 80-20 Analysis'!$A$2:$AM$26</definedName>
    <definedName name="TabFlow">'Personal 80-20 Analysis'!$V$2,'Personal 80-20 Analysis'!$AC$2,'Personal 80-20 Analysis'!$E$3,'Personal 80-20 Analysis'!$N$3,'Personal 80-20 Analysis'!$X$3,'Personal 80-20 Analysis'!#REF!,'Personal 80-20 Analysis'!#REF!,'Personal 80-20 Analysis'!#REF!,'Personal 80-20 Analysis'!#REF!,'Personal 80-20 Analysis'!$N$5,'Personal 80-20 Analysis'!$AG$5,'Personal 80-20 Analysis'!$M$6,'Personal 80-20 Analysis'!$L$7,'Personal 80-20 Analysis'!$X$7,'Personal 80-20 Analysis'!#REF!,'Personal 80-20 Analysis'!#REF!,'Personal 80-20 Analysis'!$H$10,'Personal 80-20 Analysis'!$H$14,'Personal 80-20 Analysis'!$D$15,'Personal 80-20 Analysis'!$D$17,'Personal 80-20 Analysis'!$E$18,'Personal 80-20 Analysis'!$Q$18,'Personal 80-20 Analysis'!$AB$18,'Personal 80-20 Analysis'!$E$26,'Personal 80-20 Analysis'!$E$2</definedName>
  </definedNames>
  <calcPr calcId="191029" calcCompleted="0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9" i="1" l="1"/>
  <c r="F6" i="1"/>
  <c r="R6" i="1"/>
  <c r="AC9" i="1"/>
  <c r="AG9" i="1"/>
  <c r="L9" i="1"/>
  <c r="G9" i="1"/>
  <c r="L20" i="1"/>
  <c r="AC20" i="1"/>
  <c r="J22" i="1"/>
  <c r="X20" i="1"/>
  <c r="Q22" i="1"/>
  <c r="X22" i="1"/>
  <c r="AE22" i="1"/>
  <c r="L14" i="1"/>
  <c r="AC14" i="1"/>
  <c r="J16" i="1"/>
  <c r="X14" i="1"/>
  <c r="Q16" i="1"/>
  <c r="X16" i="1"/>
  <c r="AE16" i="1"/>
  <c r="J11" i="1"/>
  <c r="Q11" i="1"/>
  <c r="X11" i="1"/>
  <c r="AE11" i="1"/>
  <c r="AH6" i="1"/>
  <c r="Y6" i="1"/>
  <c r="X7" i="1"/>
  <c r="AJ25" i="1"/>
  <c r="AI19" i="1"/>
  <c r="G20" i="1"/>
  <c r="P20" i="1"/>
  <c r="AG20" i="1"/>
  <c r="L25" i="1"/>
  <c r="T25" i="1"/>
  <c r="Y25" i="1"/>
  <c r="G14" i="1"/>
  <c r="P14" i="1"/>
  <c r="AG14" i="1"/>
  <c r="L19" i="1"/>
  <c r="T19" i="1"/>
  <c r="X19" i="1"/>
  <c r="P9" i="1"/>
  <c r="AG25" i="1"/>
  <c r="AF19" i="1"/>
  <c r="T5" i="1"/>
</calcChain>
</file>

<file path=xl/sharedStrings.xml><?xml version="1.0" encoding="utf-8"?>
<sst xmlns="http://schemas.openxmlformats.org/spreadsheetml/2006/main" count="75" uniqueCount="38">
  <si>
    <t>LO Name:</t>
  </si>
  <si>
    <t>Date:</t>
  </si>
  <si>
    <t>Source:</t>
  </si>
  <si>
    <t>LO Phone:</t>
  </si>
  <si>
    <t>email:</t>
  </si>
  <si>
    <t>/mo</t>
  </si>
  <si>
    <t>or</t>
  </si>
  <si>
    <t>/yr</t>
  </si>
  <si>
    <t>Average loan size:</t>
  </si>
  <si>
    <t>BPS:</t>
  </si>
  <si>
    <t>Inc. Per Loan:</t>
  </si>
  <si>
    <t>=</t>
  </si>
  <si>
    <t>Location:</t>
  </si>
  <si>
    <t>Inc/mo:</t>
  </si>
  <si>
    <t>Monthly  Vol:</t>
  </si>
  <si>
    <t>Inc/ann:</t>
  </si>
  <si>
    <t>Average Hrs Worked in a week:</t>
  </si>
  <si>
    <t>Branch Academy</t>
  </si>
  <si>
    <t>20%:</t>
  </si>
  <si>
    <r>
      <t xml:space="preserve">hrs/wk </t>
    </r>
    <r>
      <rPr>
        <sz val="9"/>
        <rFont val="Calibri"/>
        <family val="2"/>
        <scheme val="minor"/>
      </rPr>
      <t>@</t>
    </r>
  </si>
  <si>
    <t>80%:</t>
  </si>
  <si>
    <t>80/20:</t>
  </si>
  <si>
    <t>Average Hourly Rate:</t>
  </si>
  <si>
    <t>80/20 Hourly Distribution:</t>
  </si>
  <si>
    <t>Total Income/mo.</t>
  </si>
  <si>
    <t>Income Increase:</t>
  </si>
  <si>
    <t>Hours saved by delegation:</t>
  </si>
  <si>
    <r>
      <t xml:space="preserve">80/20 Hourly Distribution </t>
    </r>
    <r>
      <rPr>
        <b/>
        <sz val="10"/>
        <color rgb="FFFF0000"/>
        <rFont val="Calibri"/>
        <family val="2"/>
        <scheme val="minor"/>
      </rPr>
      <t>doubling</t>
    </r>
    <r>
      <rPr>
        <b/>
        <sz val="10"/>
        <rFont val="Calibri"/>
        <family val="2"/>
        <scheme val="minor"/>
      </rPr>
      <t xml:space="preserve"> the        20% time:</t>
    </r>
  </si>
  <si>
    <r>
      <t xml:space="preserve">80/20 Hourly Distribution   </t>
    </r>
    <r>
      <rPr>
        <b/>
        <sz val="10"/>
        <color rgb="FFFF0000"/>
        <rFont val="Calibri"/>
        <family val="2"/>
        <scheme val="minor"/>
      </rPr>
      <t>tripling</t>
    </r>
    <r>
      <rPr>
        <b/>
        <sz val="10"/>
        <rFont val="Calibri"/>
        <family val="2"/>
        <scheme val="minor"/>
      </rPr>
      <t xml:space="preserve"> the           20% time:</t>
    </r>
  </si>
  <si>
    <t>Closings per month (or avg of last year):</t>
  </si>
  <si>
    <r>
      <rPr>
        <sz val="10"/>
        <rFont val="Calibri"/>
        <family val="2"/>
        <scheme val="minor"/>
      </rPr>
      <t xml:space="preserve">80/20: 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X3</t>
    </r>
  </si>
  <si>
    <r>
      <t xml:space="preserve">80/20:  </t>
    </r>
    <r>
      <rPr>
        <b/>
        <sz val="10"/>
        <color rgb="FFFF0000"/>
        <rFont val="Calibri"/>
        <family val="2"/>
        <scheme val="minor"/>
      </rPr>
      <t>X2</t>
    </r>
  </si>
  <si>
    <t>COI:</t>
  </si>
  <si>
    <t>Hourly:</t>
  </si>
  <si>
    <t>Weekly:</t>
  </si>
  <si>
    <t>Monthly:</t>
  </si>
  <si>
    <t xml:space="preserve">Annually: </t>
  </si>
  <si>
    <r>
      <t xml:space="preserve">Ralph's </t>
    </r>
    <r>
      <rPr>
        <b/>
        <u/>
        <sz val="12"/>
        <color theme="1"/>
        <rFont val="Calibri"/>
        <family val="2"/>
        <scheme val="minor"/>
      </rPr>
      <t xml:space="preserve">Razor </t>
    </r>
    <r>
      <rPr>
        <b/>
        <i/>
        <u/>
        <sz val="12"/>
        <rFont val="Calibri"/>
        <family val="2"/>
        <scheme val="minor"/>
      </rPr>
      <t>(80-20 Analysis)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</si>
</sst>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000\-000\-0000"/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horizontal="center"/>
    </xf>
    <xf numFmtId="0" fontId="8" fillId="2" borderId="0" xfId="0" applyFont="1" applyFill="1"/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1" fillId="2" borderId="0" xfId="0" applyFont="1" applyFill="1"/>
    <xf numFmtId="0" fontId="1" fillId="2" borderId="0" xfId="0" applyFont="1" applyFill="1" applyBorder="1"/>
    <xf numFmtId="0" fontId="1" fillId="5" borderId="0" xfId="0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2" fillId="8" borderId="0" xfId="0" quotePrefix="1" applyFont="1" applyFill="1" applyBorder="1" applyAlignment="1" applyProtection="1">
      <alignment horizontal="center" wrapText="1"/>
      <protection hidden="1"/>
    </xf>
    <xf numFmtId="0" fontId="1" fillId="8" borderId="0" xfId="0" applyFont="1" applyFill="1" applyBorder="1" applyProtection="1">
      <protection hidden="1"/>
    </xf>
    <xf numFmtId="0" fontId="3" fillId="9" borderId="2" xfId="0" applyFont="1" applyFill="1" applyBorder="1" applyAlignment="1" applyProtection="1">
      <alignment horizontal="center"/>
      <protection hidden="1"/>
    </xf>
    <xf numFmtId="164" fontId="14" fillId="9" borderId="2" xfId="0" applyNumberFormat="1" applyFont="1" applyFill="1" applyBorder="1" applyAlignment="1" applyProtection="1">
      <alignment horizontal="center" vertical="center"/>
      <protection hidden="1"/>
    </xf>
    <xf numFmtId="164" fontId="3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Protection="1">
      <protection hidden="1"/>
    </xf>
    <xf numFmtId="0" fontId="0" fillId="10" borderId="0" xfId="0" applyFill="1" applyBorder="1" applyProtection="1">
      <protection hidden="1"/>
    </xf>
    <xf numFmtId="0" fontId="2" fillId="10" borderId="0" xfId="0" quotePrefix="1" applyFont="1" applyFill="1" applyBorder="1" applyAlignment="1" applyProtection="1">
      <alignment horizontal="center" wrapText="1"/>
      <protection hidden="1"/>
    </xf>
    <xf numFmtId="0" fontId="1" fillId="10" borderId="0" xfId="0" applyFont="1" applyFill="1" applyBorder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164" fontId="14" fillId="3" borderId="0" xfId="0" applyNumberFormat="1" applyFont="1" applyFill="1" applyAlignment="1" applyProtection="1">
      <alignment horizontal="center" vertical="center"/>
      <protection hidden="1"/>
    </xf>
    <xf numFmtId="0" fontId="1" fillId="3" borderId="0" xfId="0" applyFont="1" applyFill="1" applyProtection="1">
      <protection hidden="1"/>
    </xf>
    <xf numFmtId="0" fontId="0" fillId="8" borderId="0" xfId="0" applyFill="1" applyBorder="1" applyAlignment="1" applyProtection="1">
      <alignment horizontal="center" vertical="top"/>
      <protection hidden="1"/>
    </xf>
    <xf numFmtId="0" fontId="0" fillId="10" borderId="0" xfId="0" applyFill="1" applyBorder="1" applyAlignment="1" applyProtection="1">
      <alignment horizontal="center" vertical="top"/>
      <protection hidden="1"/>
    </xf>
    <xf numFmtId="0" fontId="0" fillId="5" borderId="3" xfId="0" applyFill="1" applyBorder="1" applyProtection="1">
      <protection hidden="1"/>
    </xf>
    <xf numFmtId="0" fontId="2" fillId="5" borderId="3" xfId="0" quotePrefix="1" applyFont="1" applyFill="1" applyBorder="1" applyAlignment="1" applyProtection="1">
      <alignment horizontal="center" wrapText="1"/>
      <protection hidden="1"/>
    </xf>
    <xf numFmtId="0" fontId="0" fillId="5" borderId="1" xfId="0" applyFill="1" applyBorder="1" applyAlignment="1" applyProtection="1">
      <alignment horizontal="center" vertical="top"/>
      <protection hidden="1"/>
    </xf>
    <xf numFmtId="0" fontId="2" fillId="5" borderId="0" xfId="0" applyFont="1" applyFill="1" applyBorder="1" applyProtection="1">
      <protection hidden="1"/>
    </xf>
    <xf numFmtId="0" fontId="2" fillId="8" borderId="0" xfId="0" applyFont="1" applyFill="1" applyBorder="1" applyProtection="1">
      <protection hidden="1"/>
    </xf>
    <xf numFmtId="0" fontId="2" fillId="10" borderId="0" xfId="0" applyFont="1" applyFill="1" applyBorder="1" applyProtection="1">
      <protection hidden="1"/>
    </xf>
    <xf numFmtId="166" fontId="15" fillId="10" borderId="0" xfId="0" applyNumberFormat="1" applyFont="1" applyFill="1" applyBorder="1" applyAlignment="1" applyProtection="1">
      <alignment horizontal="center"/>
      <protection hidden="1"/>
    </xf>
    <xf numFmtId="166" fontId="15" fillId="1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6" fontId="15" fillId="8" borderId="1" xfId="0" applyNumberFormat="1" applyFont="1" applyFill="1" applyBorder="1" applyAlignment="1" applyProtection="1">
      <alignment horizontal="center"/>
      <protection hidden="1"/>
    </xf>
    <xf numFmtId="166" fontId="16" fillId="8" borderId="1" xfId="0" applyNumberFormat="1" applyFont="1" applyFill="1" applyBorder="1" applyAlignment="1" applyProtection="1">
      <alignment horizontal="center"/>
    </xf>
    <xf numFmtId="0" fontId="2" fillId="10" borderId="0" xfId="0" applyFont="1" applyFill="1" applyBorder="1" applyAlignment="1" applyProtection="1">
      <protection hidden="1"/>
    </xf>
    <xf numFmtId="0" fontId="0" fillId="10" borderId="0" xfId="0" applyFill="1" applyAlignment="1" applyProtection="1"/>
    <xf numFmtId="166" fontId="15" fillId="10" borderId="1" xfId="0" applyNumberFormat="1" applyFont="1" applyFill="1" applyBorder="1" applyAlignment="1" applyProtection="1">
      <alignment horizontal="center"/>
      <protection hidden="1"/>
    </xf>
    <xf numFmtId="166" fontId="16" fillId="10" borderId="1" xfId="0" applyNumberFormat="1" applyFont="1" applyFill="1" applyBorder="1" applyAlignment="1" applyProtection="1">
      <alignment horizontal="center"/>
    </xf>
    <xf numFmtId="0" fontId="5" fillId="9" borderId="2" xfId="0" applyFont="1" applyFill="1" applyBorder="1" applyAlignment="1" applyProtection="1">
      <alignment horizontal="center" vertical="center"/>
      <protection hidden="1"/>
    </xf>
    <xf numFmtId="0" fontId="3" fillId="9" borderId="2" xfId="0" applyFont="1" applyFill="1" applyBorder="1" applyAlignment="1" applyProtection="1">
      <alignment horizontal="left" vertical="top" wrapText="1"/>
      <protection hidden="1"/>
    </xf>
    <xf numFmtId="0" fontId="0" fillId="9" borderId="2" xfId="0" applyFill="1" applyBorder="1" applyAlignment="1" applyProtection="1">
      <alignment horizontal="left" vertical="top" wrapText="1"/>
      <protection hidden="1"/>
    </xf>
    <xf numFmtId="9" fontId="5" fillId="9" borderId="2" xfId="0" applyNumberFormat="1" applyFont="1" applyFill="1" applyBorder="1" applyAlignment="1" applyProtection="1">
      <alignment horizontal="center" vertical="center"/>
      <protection hidden="1"/>
    </xf>
    <xf numFmtId="9" fontId="10" fillId="9" borderId="2" xfId="0" applyNumberFormat="1" applyFont="1" applyFill="1" applyBorder="1" applyAlignment="1" applyProtection="1">
      <alignment horizontal="center" vertical="center"/>
      <protection hidden="1"/>
    </xf>
    <xf numFmtId="0" fontId="2" fillId="9" borderId="2" xfId="0" applyFont="1" applyFill="1" applyBorder="1" applyAlignment="1" applyProtection="1">
      <alignment vertical="center" wrapText="1"/>
      <protection hidden="1"/>
    </xf>
    <xf numFmtId="0" fontId="0" fillId="9" borderId="2" xfId="0" applyFill="1" applyBorder="1" applyAlignment="1" applyProtection="1">
      <alignment vertical="center" wrapText="1"/>
      <protection hidden="1"/>
    </xf>
    <xf numFmtId="166" fontId="5" fillId="9" borderId="2" xfId="0" applyNumberFormat="1" applyFont="1" applyFill="1" applyBorder="1" applyAlignment="1" applyProtection="1">
      <alignment horizontal="center" vertical="center"/>
      <protection hidden="1"/>
    </xf>
    <xf numFmtId="0" fontId="10" fillId="9" borderId="2" xfId="0" applyFont="1" applyFill="1" applyBorder="1" applyAlignment="1" applyProtection="1">
      <alignment horizontal="center" vertical="center"/>
      <protection hidden="1"/>
    </xf>
    <xf numFmtId="0" fontId="0" fillId="9" borderId="2" xfId="0" applyFill="1" applyBorder="1" applyAlignment="1" applyProtection="1">
      <alignment horizontal="center" vertical="center"/>
      <protection hidden="1"/>
    </xf>
    <xf numFmtId="0" fontId="2" fillId="10" borderId="0" xfId="0" applyFont="1" applyFill="1" applyBorder="1" applyAlignment="1" applyProtection="1">
      <alignment horizontal="left" wrapText="1"/>
      <protection hidden="1"/>
    </xf>
    <xf numFmtId="166" fontId="5" fillId="10" borderId="1" xfId="0" applyNumberFormat="1" applyFont="1" applyFill="1" applyBorder="1" applyAlignment="1" applyProtection="1">
      <alignment horizontal="center" wrapText="1"/>
      <protection hidden="1"/>
    </xf>
    <xf numFmtId="0" fontId="2" fillId="10" borderId="0" xfId="0" quotePrefix="1" applyFont="1" applyFill="1" applyBorder="1" applyAlignment="1" applyProtection="1">
      <alignment wrapText="1"/>
      <protection hidden="1"/>
    </xf>
    <xf numFmtId="9" fontId="2" fillId="10" borderId="0" xfId="0" applyNumberFormat="1" applyFont="1" applyFill="1" applyBorder="1" applyAlignment="1" applyProtection="1">
      <alignment horizontal="left" wrapText="1"/>
      <protection hidden="1"/>
    </xf>
    <xf numFmtId="0" fontId="2" fillId="5" borderId="0" xfId="0" applyFont="1" applyFill="1" applyBorder="1" applyAlignment="1" applyProtection="1">
      <protection hidden="1"/>
    </xf>
    <xf numFmtId="0" fontId="0" fillId="0" borderId="0" xfId="0" applyAlignment="1" applyProtection="1"/>
    <xf numFmtId="0" fontId="2" fillId="8" borderId="0" xfId="0" applyFont="1" applyFill="1" applyBorder="1" applyAlignment="1" applyProtection="1">
      <protection hidden="1"/>
    </xf>
    <xf numFmtId="0" fontId="0" fillId="8" borderId="0" xfId="0" applyFill="1" applyAlignment="1" applyProtection="1"/>
    <xf numFmtId="0" fontId="2" fillId="9" borderId="2" xfId="0" applyFont="1" applyFill="1" applyBorder="1" applyAlignment="1" applyProtection="1">
      <alignment horizontal="center" vertical="center" wrapText="1"/>
      <protection hidden="1"/>
    </xf>
    <xf numFmtId="0" fontId="0" fillId="9" borderId="2" xfId="0" applyFill="1" applyBorder="1" applyAlignment="1" applyProtection="1">
      <alignment horizontal="center" vertical="center" wrapText="1"/>
      <protection hidden="1"/>
    </xf>
    <xf numFmtId="0" fontId="12" fillId="6" borderId="2" xfId="0" applyFont="1" applyFill="1" applyBorder="1" applyAlignment="1" applyProtection="1">
      <alignment horizontal="center" vertical="center" wrapText="1"/>
      <protection hidden="1"/>
    </xf>
    <xf numFmtId="0" fontId="0" fillId="6" borderId="2" xfId="0" applyFill="1" applyBorder="1" applyAlignment="1" applyProtection="1">
      <alignment horizontal="center" vertical="center" wrapText="1"/>
      <protection hidden="1"/>
    </xf>
    <xf numFmtId="0" fontId="0" fillId="6" borderId="4" xfId="0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left" vertical="top" wrapText="1"/>
      <protection hidden="1"/>
    </xf>
    <xf numFmtId="0" fontId="0" fillId="6" borderId="2" xfId="0" applyFill="1" applyBorder="1" applyAlignment="1" applyProtection="1">
      <alignment horizontal="left" vertical="top" wrapText="1"/>
      <protection hidden="1"/>
    </xf>
    <xf numFmtId="0" fontId="3" fillId="5" borderId="1" xfId="0" applyFont="1" applyFill="1" applyBorder="1" applyAlignment="1" applyProtection="1">
      <alignment horizontal="left" vertical="top" wrapText="1"/>
      <protection hidden="1"/>
    </xf>
    <xf numFmtId="0" fontId="0" fillId="5" borderId="1" xfId="0" applyFill="1" applyBorder="1" applyAlignment="1" applyProtection="1">
      <alignment horizontal="left" vertical="top" wrapText="1"/>
      <protection hidden="1"/>
    </xf>
    <xf numFmtId="0" fontId="2" fillId="4" borderId="3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3" fillId="8" borderId="0" xfId="0" applyFont="1" applyFill="1" applyBorder="1" applyAlignment="1" applyProtection="1">
      <alignment horizontal="left" vertical="top" wrapText="1"/>
      <protection hidden="1"/>
    </xf>
    <xf numFmtId="0" fontId="0" fillId="8" borderId="0" xfId="0" applyFill="1" applyBorder="1" applyAlignment="1" applyProtection="1">
      <alignment horizontal="left" vertical="top" wrapText="1"/>
      <protection hidden="1"/>
    </xf>
    <xf numFmtId="0" fontId="2" fillId="7" borderId="3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11" borderId="3" xfId="0" applyFont="1" applyFill="1" applyBorder="1" applyAlignment="1" applyProtection="1">
      <alignment vertical="center" wrapText="1"/>
      <protection hidden="1"/>
    </xf>
    <xf numFmtId="0" fontId="2" fillId="11" borderId="3" xfId="0" applyFont="1" applyFill="1" applyBorder="1" applyAlignment="1" applyProtection="1">
      <alignment vertical="center" wrapText="1"/>
      <protection hidden="1"/>
    </xf>
    <xf numFmtId="0" fontId="3" fillId="10" borderId="0" xfId="0" applyFont="1" applyFill="1" applyBorder="1" applyAlignment="1" applyProtection="1">
      <alignment horizontal="left" vertical="top" wrapText="1"/>
      <protection hidden="1"/>
    </xf>
    <xf numFmtId="0" fontId="0" fillId="10" borderId="0" xfId="0" applyFill="1" applyBorder="1" applyAlignment="1" applyProtection="1">
      <alignment horizontal="left" vertical="top" wrapText="1"/>
      <protection hidden="1"/>
    </xf>
    <xf numFmtId="0" fontId="5" fillId="10" borderId="1" xfId="0" applyFont="1" applyFill="1" applyBorder="1" applyAlignment="1" applyProtection="1">
      <alignment horizontal="center" wrapText="1"/>
      <protection hidden="1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 applyProtection="1">
      <alignment horizontal="center" vertical="center" wrapText="1"/>
      <protection hidden="1"/>
    </xf>
    <xf numFmtId="0" fontId="0" fillId="3" borderId="5" xfId="0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3" fillId="3" borderId="2" xfId="0" applyFont="1" applyFill="1" applyBorder="1" applyAlignment="1" applyProtection="1">
      <alignment horizontal="left" vertical="top" wrapText="1"/>
      <protection hidden="1"/>
    </xf>
    <xf numFmtId="0" fontId="0" fillId="3" borderId="2" xfId="0" applyFill="1" applyBorder="1" applyAlignment="1" applyProtection="1">
      <alignment horizontal="left" vertical="top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vertical="center" wrapText="1"/>
      <protection hidden="1"/>
    </xf>
    <xf numFmtId="0" fontId="0" fillId="3" borderId="2" xfId="0" applyFill="1" applyBorder="1" applyAlignment="1" applyProtection="1">
      <alignment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166" fontId="5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9" fontId="5" fillId="3" borderId="2" xfId="0" applyNumberFormat="1" applyFont="1" applyFill="1" applyBorder="1" applyAlignment="1" applyProtection="1">
      <alignment horizontal="center" vertical="center"/>
      <protection hidden="1"/>
    </xf>
    <xf numFmtId="9" fontId="10" fillId="3" borderId="2" xfId="0" applyNumberFormat="1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166" fontId="5" fillId="5" borderId="2" xfId="0" applyNumberFormat="1" applyFont="1" applyFill="1" applyBorder="1" applyAlignment="1" applyProtection="1">
      <alignment horizontal="center" wrapText="1"/>
      <protection hidden="1"/>
    </xf>
    <xf numFmtId="0" fontId="2" fillId="5" borderId="3" xfId="0" applyFont="1" applyFill="1" applyBorder="1" applyAlignment="1" applyProtection="1">
      <alignment horizontal="left" wrapText="1"/>
      <protection hidden="1"/>
    </xf>
    <xf numFmtId="0" fontId="2" fillId="5" borderId="3" xfId="0" quotePrefix="1" applyFont="1" applyFill="1" applyBorder="1" applyAlignment="1" applyProtection="1">
      <alignment wrapText="1"/>
      <protection hidden="1"/>
    </xf>
    <xf numFmtId="9" fontId="2" fillId="5" borderId="3" xfId="0" applyNumberFormat="1" applyFont="1" applyFill="1" applyBorder="1" applyAlignment="1" applyProtection="1">
      <alignment horizontal="left" wrapText="1"/>
      <protection hidden="1"/>
    </xf>
    <xf numFmtId="0" fontId="5" fillId="5" borderId="2" xfId="0" applyFont="1" applyFill="1" applyBorder="1" applyAlignment="1" applyProtection="1">
      <alignment horizontal="center" wrapText="1"/>
      <protection hidden="1"/>
    </xf>
    <xf numFmtId="166" fontId="15" fillId="5" borderId="0" xfId="0" applyNumberFormat="1" applyFont="1" applyFill="1" applyBorder="1" applyAlignment="1" applyProtection="1">
      <alignment horizontal="center"/>
      <protection hidden="1"/>
    </xf>
    <xf numFmtId="166" fontId="15" fillId="0" borderId="0" xfId="0" applyNumberFormat="1" applyFont="1" applyBorder="1" applyAlignment="1" applyProtection="1">
      <alignment horizontal="center"/>
    </xf>
    <xf numFmtId="166" fontId="15" fillId="8" borderId="0" xfId="0" applyNumberFormat="1" applyFont="1" applyFill="1" applyBorder="1" applyAlignment="1" applyProtection="1">
      <alignment horizontal="center"/>
      <protection hidden="1"/>
    </xf>
    <xf numFmtId="166" fontId="15" fillId="8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3" fillId="3" borderId="1" xfId="0" applyNumberFormat="1" applyFont="1" applyFill="1" applyBorder="1" applyAlignment="1" applyProtection="1">
      <alignment horizontal="center"/>
      <protection locked="0"/>
    </xf>
    <xf numFmtId="166" fontId="0" fillId="3" borderId="1" xfId="0" applyNumberFormat="1" applyFill="1" applyBorder="1" applyAlignment="1" applyProtection="1">
      <alignment horizontal="center"/>
      <protection locked="0"/>
    </xf>
    <xf numFmtId="166" fontId="5" fillId="0" borderId="1" xfId="0" applyNumberFormat="1" applyFont="1" applyFill="1" applyBorder="1" applyAlignment="1" applyProtection="1">
      <alignment horizontal="center"/>
    </xf>
    <xf numFmtId="166" fontId="10" fillId="0" borderId="1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6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5" fontId="3" fillId="2" borderId="2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0" borderId="0" xfId="0"/>
    <xf numFmtId="38" fontId="2" fillId="2" borderId="0" xfId="0" applyNumberFormat="1" applyFont="1" applyFill="1" applyAlignment="1">
      <alignment horizontal="center"/>
    </xf>
    <xf numFmtId="38" fontId="3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11" fillId="2" borderId="0" xfId="0" applyFont="1" applyFill="1" applyAlignment="1"/>
    <xf numFmtId="0" fontId="8" fillId="2" borderId="0" xfId="0" applyFont="1" applyFill="1" applyAlignment="1"/>
    <xf numFmtId="9" fontId="2" fillId="8" borderId="0" xfId="0" applyNumberFormat="1" applyFont="1" applyFill="1" applyBorder="1" applyAlignment="1" applyProtection="1">
      <alignment horizontal="left" wrapText="1"/>
      <protection hidden="1"/>
    </xf>
    <xf numFmtId="0" fontId="5" fillId="8" borderId="1" xfId="0" applyFont="1" applyFill="1" applyBorder="1" applyAlignment="1" applyProtection="1">
      <alignment horizontal="center" wrapText="1"/>
      <protection hidden="1"/>
    </xf>
    <xf numFmtId="0" fontId="2" fillId="8" borderId="0" xfId="0" applyFont="1" applyFill="1" applyBorder="1" applyAlignment="1" applyProtection="1">
      <alignment horizontal="left" wrapText="1"/>
      <protection hidden="1"/>
    </xf>
    <xf numFmtId="166" fontId="5" fillId="8" borderId="1" xfId="0" applyNumberFormat="1" applyFont="1" applyFill="1" applyBorder="1" applyAlignment="1" applyProtection="1">
      <alignment horizontal="center" wrapText="1"/>
      <protection hidden="1"/>
    </xf>
    <xf numFmtId="0" fontId="2" fillId="8" borderId="0" xfId="0" quotePrefix="1" applyFont="1" applyFill="1" applyBorder="1" applyAlignment="1" applyProtection="1">
      <alignment wrapText="1"/>
      <protection hidden="1"/>
    </xf>
    <xf numFmtId="0" fontId="12" fillId="9" borderId="3" xfId="0" applyFont="1" applyFill="1" applyBorder="1" applyAlignment="1" applyProtection="1">
      <alignment horizontal="center" vertical="center" wrapText="1"/>
      <protection hidden="1"/>
    </xf>
    <xf numFmtId="0" fontId="0" fillId="9" borderId="3" xfId="0" applyFill="1" applyBorder="1" applyAlignment="1" applyProtection="1">
      <alignment horizontal="center" vertical="center" wrapText="1"/>
      <protection hidden="1"/>
    </xf>
    <xf numFmtId="0" fontId="0" fillId="9" borderId="5" xfId="0" applyFill="1" applyBorder="1" applyAlignment="1" applyProtection="1">
      <alignment horizontal="center" vertical="center" wrapText="1"/>
      <protection hidden="1"/>
    </xf>
    <xf numFmtId="0" fontId="0" fillId="9" borderId="1" xfId="0" applyFill="1" applyBorder="1" applyAlignment="1" applyProtection="1">
      <alignment vertical="center"/>
      <protection hidden="1"/>
    </xf>
    <xf numFmtId="0" fontId="0" fillId="9" borderId="6" xfId="0" applyFill="1" applyBorder="1" applyAlignment="1" applyProtection="1">
      <alignment vertical="center"/>
      <protection hidden="1"/>
    </xf>
    <xf numFmtId="0" fontId="13" fillId="9" borderId="7" xfId="0" applyFont="1" applyFill="1" applyBorder="1" applyAlignment="1" applyProtection="1">
      <alignment horizontal="center" vertical="center" wrapText="1"/>
      <protection hidden="1"/>
    </xf>
    <xf numFmtId="166" fontId="16" fillId="0" borderId="0" xfId="0" applyNumberFormat="1" applyFont="1" applyBorder="1" applyAlignment="1" applyProtection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Weekly Hours Worked</a:t>
            </a:r>
          </a:p>
        </c:rich>
      </c:tx>
      <c:layout>
        <c:manualLayout>
          <c:xMode val="edge"/>
          <c:yMode val="edge"/>
          <c:x val="0.17594265046879004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50"/>
      <c:rotY val="2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915048477667154E-3"/>
          <c:y val="0.16129644978588203"/>
          <c:w val="0.9553110939481414"/>
          <c:h val="0.7582793098800904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832-4E84-8181-B5A76326C51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8832-4E84-8181-B5A76326C51B}"/>
              </c:ext>
            </c:extLst>
          </c:dPt>
          <c:dLbls>
            <c:dLbl>
              <c:idx val="0"/>
              <c:layout>
                <c:manualLayout>
                  <c:x val="0.11778281184308668"/>
                  <c:y val="0.133215848018997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1A0F1E8-5270-4793-A115-201C8E683641}" type="VALUE">
                      <a:rPr lang="en-US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 sz="10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832-4E84-8181-B5A76326C51B}"/>
                </c:ext>
              </c:extLst>
            </c:dLbl>
            <c:dLbl>
              <c:idx val="1"/>
              <c:layout>
                <c:manualLayout>
                  <c:x val="-3.6363619010441897E-2"/>
                  <c:y val="-9.7000643108723759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2F34061-AD39-45AC-864E-F758DC0FA60E}" type="VALUE">
                      <a:rPr lang="en-US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 sz="1000" b="1" i="0" u="none" strike="noStrike" kern="1200" baseline="0">
                          <a:solidFill>
                            <a:schemeClr val="accent3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832-4E84-8181-B5A76326C51B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('Personal 80-20 Analysis'!$G$9:$H$9,'Personal 80-20 Analysis'!$X$9:$Y$9)</c15:sqref>
                  </c15:fullRef>
                </c:ext>
              </c:extLst>
              <c:f>('Personal 80-20 Analysis'!$G$9,'Personal 80-20 Analysis'!$X$9)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2-4E84-8181-B5A76326C51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80/20 Hourly Rates</a:t>
            </a:r>
          </a:p>
        </c:rich>
      </c:tx>
      <c:layout>
        <c:manualLayout>
          <c:xMode val="edge"/>
          <c:yMode val="edge"/>
          <c:x val="0.258242023544525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15466890749329E-2"/>
          <c:y val="0.12589864129254272"/>
          <c:w val="0.84325376324006929"/>
          <c:h val="0.64105755648555407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104-4043-B940-9A9FB74D47F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E104-4043-B940-9A9FB74D47F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DA1-4F53-B485-A7EF4F870C02}"/>
              </c:ext>
            </c:extLst>
          </c:dPt>
          <c:dLbls>
            <c:dLbl>
              <c:idx val="0"/>
              <c:layout>
                <c:manualLayout>
                  <c:x val="0.24868029836191424"/>
                  <c:y val="5.906635861287089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42BEA83-2628-4673-A978-925F45FCF966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accent3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104-4043-B940-9A9FB74D47F0}"/>
                </c:ext>
              </c:extLst>
            </c:dLbl>
            <c:dLbl>
              <c:idx val="1"/>
              <c:layout>
                <c:manualLayout>
                  <c:x val="5.2700922266139656E-2"/>
                  <c:y val="4.179726942059111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0D6F73-499B-4A1D-8464-FE0D2B12BDBB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accent3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104-4043-B940-9A9FB74D47F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1</c:v>
              </c:pt>
              <c:pt idx="1">
                <c:v>4</c:v>
              </c:pt>
              <c:pt idx="2">
                <c:v>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('Personal 80-20 Analysis'!$L$9:$N$9,'Personal 80-20 Analysis'!$AC$9:$AE$9)</c15:sqref>
                  </c15:fullRef>
                </c:ext>
              </c:extLst>
              <c:f>('Personal 80-20 Analysis'!$L$9,'Personal 80-20 Analysis'!$AC$9,'Personal 80-20 Analysis'!$AE$9)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E104-4043-B940-9A9FB74D47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Weekly Hours Worked</a:t>
            </a:r>
          </a:p>
        </c:rich>
      </c:tx>
      <c:layout>
        <c:manualLayout>
          <c:xMode val="edge"/>
          <c:yMode val="edge"/>
          <c:x val="0.1759426504687900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280"/>
      <c:depthPercent val="100"/>
      <c:rAngAx val="0"/>
    </c:view3D>
    <c:floor>
      <c:thickness val="0"/>
      <c:spPr>
        <a:noFill/>
        <a:ln w="6350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521080161736973E-3"/>
          <c:y val="0.15071449402158063"/>
          <c:w val="0.94992366980497756"/>
          <c:h val="0.76886139232595918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2C0-4182-A95A-79C323C3B0C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2C0-4182-A95A-79C323C3B0CD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C6C268A-1D78-4A26-9E91-C224E02214EA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accent3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2C0-4182-A95A-79C323C3B0CD}"/>
                </c:ext>
              </c:extLst>
            </c:dLbl>
            <c:dLbl>
              <c:idx val="1"/>
              <c:layout>
                <c:manualLayout>
                  <c:x val="-4.653564946998355E-2"/>
                  <c:y val="-0.2729625463483731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E8E0D61-FFBF-4E26-A045-B54353D4424C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accent3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2C0-4182-A95A-79C323C3B0CD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('Personal 80-20 Analysis'!$G$14:$H$14,'Personal 80-20 Analysis'!$X$14:$Y$14)</c15:sqref>
                  </c15:fullRef>
                </c:ext>
              </c:extLst>
              <c:f>('Personal 80-20 Analysis'!$G$14,'Personal 80-20 Analysis'!$X$14)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'Personal 80-20 Analysis'!$H$14</c15:sqref>
                  <c15:spPr xmlns:c15="http://schemas.microsoft.com/office/drawing/2012/chart"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15:spPr>
                  <c15:bubble3D val="0"/>
                </c15:categoryFilterException>
                <c15:categoryFilterException>
                  <c15:sqref>'Personal 80-20 Analysis'!$Y$14</c15:sqref>
                  <c15:spPr xmlns:c15="http://schemas.microsoft.com/office/drawing/2012/chart"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E2C0-4182-A95A-79C323C3B0C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80/20 Hourly Rates</a:t>
            </a:r>
          </a:p>
        </c:rich>
      </c:tx>
      <c:layout>
        <c:manualLayout>
          <c:xMode val="edge"/>
          <c:yMode val="edge"/>
          <c:x val="0.258242023544525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884537160127713E-2"/>
          <c:y val="0.15520290571635037"/>
          <c:w val="0.89595482382883951"/>
          <c:h val="0.74880037779383612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1F4-49FB-9978-8B7B53CF582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1F4-49FB-9978-8B7B53CF582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1F4-49FB-9978-8B7B53CF582C}"/>
              </c:ext>
            </c:extLst>
          </c:dPt>
          <c:dLbls>
            <c:dLbl>
              <c:idx val="0"/>
              <c:layout>
                <c:manualLayout>
                  <c:x val="0.26282821366696751"/>
                  <c:y val="5.8582654636380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42BEA83-2628-4673-A978-925F45FCF966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accent3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1F4-49FB-9978-8B7B53CF582C}"/>
                </c:ext>
              </c:extLst>
            </c:dLbl>
            <c:dLbl>
              <c:idx val="1"/>
              <c:layout>
                <c:manualLayout>
                  <c:x val="5.2700922266139656E-2"/>
                  <c:y val="4.179726942059111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0D6F73-499B-4A1D-8464-FE0D2B12BDBB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accent3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1F4-49FB-9978-8B7B53CF582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1</c:v>
              </c:pt>
              <c:pt idx="1">
                <c:v>4</c:v>
              </c:pt>
              <c:pt idx="2">
                <c:v>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('Personal 80-20 Analysis'!$L$9:$N$9,'Personal 80-20 Analysis'!$AC$9:$AE$9)</c15:sqref>
                  </c15:fullRef>
                </c:ext>
              </c:extLst>
              <c:f>('Personal 80-20 Analysis'!$L$9,'Personal 80-20 Analysis'!$AC$9,'Personal 80-20 Analysis'!$AE$9)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E1F4-49FB-9978-8B7B53CF582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/>
              <a:t>80/20 Income </a:t>
            </a:r>
          </a:p>
        </c:rich>
      </c:tx>
      <c:layout>
        <c:manualLayout>
          <c:xMode val="edge"/>
          <c:yMode val="edge"/>
          <c:x val="0.34010956255971492"/>
          <c:y val="3.9950046713243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17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876310848735577E-2"/>
          <c:y val="0.20179806666939293"/>
          <c:w val="0.81474706986753209"/>
          <c:h val="0.69832681654749806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03B-4CD9-9C5D-C206166B4D0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903B-4CD9-9C5D-C206166B4D06}"/>
              </c:ext>
            </c:extLst>
          </c:dPt>
          <c:dLbls>
            <c:dLbl>
              <c:idx val="0"/>
              <c:layout>
                <c:manualLayout>
                  <c:x val="0.20745871443065045"/>
                  <c:y val="0.1328582842870489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ADD0B1A-012D-4AD4-9E68-5CEEDFAE4B57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accent3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03B-4CD9-9C5D-C206166B4D06}"/>
                </c:ext>
              </c:extLst>
            </c:dLbl>
            <c:dLbl>
              <c:idx val="1"/>
              <c:layout>
                <c:manualLayout>
                  <c:x val="1.4625231326247453E-2"/>
                  <c:y val="2.99625350349326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F74D21C-540D-44B3-8F65-E03262A531E1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accent3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03B-4CD9-9C5D-C206166B4D0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</c:v>
              </c:pt>
              <c:pt idx="1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('Personal 80-20 Analysis'!$P$9:$S$9,'Personal 80-20 Analysis'!$AG$9:$AJ$9)</c15:sqref>
                  </c15:fullRef>
                </c:ext>
              </c:extLst>
              <c:f>('Personal 80-20 Analysis'!$P$9,'Personal 80-20 Analysis'!$AG$9)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903B-4CD9-9C5D-C206166B4D0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80/20 Income</a:t>
            </a:r>
          </a:p>
        </c:rich>
      </c:tx>
      <c:layout>
        <c:manualLayout>
          <c:xMode val="edge"/>
          <c:yMode val="edge"/>
          <c:x val="0.35071568518723895"/>
          <c:y val="4.744956708808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1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643192488262914E-2"/>
          <c:y val="0.21072390105681763"/>
          <c:w val="0.89931204022032463"/>
          <c:h val="0.68488705134939831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86C-4350-A3F0-139AB8E99E2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C86C-4350-A3F0-139AB8E99E2D}"/>
              </c:ext>
            </c:extLst>
          </c:dPt>
          <c:dLbls>
            <c:dLbl>
              <c:idx val="0"/>
              <c:layout>
                <c:manualLayout>
                  <c:x val="0.2311744482643894"/>
                  <c:y val="8.64082769978696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B4EC9B-3FEF-4672-AB05-7FF8E96DD421}" type="VALUE">
                      <a:rPr lang="en-US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chemeClr val="accent3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86C-4350-A3F0-139AB8E99E2D}"/>
                </c:ext>
              </c:extLst>
            </c:dLbl>
            <c:dLbl>
              <c:idx val="1"/>
              <c:layout>
                <c:manualLayout>
                  <c:x val="1.7170160068019667E-2"/>
                  <c:y val="2.638793719919029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E30E5EF-6FAB-4E65-8015-E1875EE388BA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accent3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86C-4350-A3F0-139AB8E99E2D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</c:v>
              </c:pt>
              <c:pt idx="1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('Personal 80-20 Analysis'!$P$14:$S$14,'Personal 80-20 Analysis'!$AG$14:$AJ$14)</c15:sqref>
                  </c15:fullRef>
                </c:ext>
              </c:extLst>
              <c:f>('Personal 80-20 Analysis'!$P$14,'Personal 80-20 Analysis'!$AG$14)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C86C-4350-A3F0-139AB8E99E2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Weekly Hours Worked</a:t>
            </a:r>
          </a:p>
        </c:rich>
      </c:tx>
      <c:layout>
        <c:manualLayout>
          <c:xMode val="edge"/>
          <c:yMode val="edge"/>
          <c:x val="0.1759426504687900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280"/>
      <c:depthPercent val="100"/>
      <c:rAngAx val="0"/>
    </c:view3D>
    <c:floor>
      <c:thickness val="0"/>
      <c:spPr>
        <a:noFill/>
        <a:ln w="6350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521080161736973E-3"/>
          <c:y val="0.15071449402158063"/>
          <c:w val="0.94992366980497756"/>
          <c:h val="0.76886139232595918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5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0B1-4B43-A9D5-B7DD95B3863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0B1-4B43-A9D5-B7DD95B38639}"/>
              </c:ext>
            </c:extLst>
          </c:dPt>
          <c:dLbls>
            <c:dLbl>
              <c:idx val="0"/>
              <c:layout>
                <c:manualLayout>
                  <c:x val="-0.10766900135098957"/>
                  <c:y val="0.210842811315252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FCD4B5F-4B21-415E-904E-91E4B01D219E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accent3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0B1-4B43-A9D5-B7DD95B38639}"/>
                </c:ext>
              </c:extLst>
            </c:dLbl>
            <c:dLbl>
              <c:idx val="1"/>
              <c:layout>
                <c:manualLayout>
                  <c:x val="0.12821563912400902"/>
                  <c:y val="-0.294126567512394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7C7C096-7BF3-48A0-9384-2F089222EE06}" type="VALUE">
                      <a:rPr lang="en-US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chemeClr val="accent3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0B1-4B43-A9D5-B7DD95B38639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('Personal 80-20 Analysis'!$G$20:$H$20,'Personal 80-20 Analysis'!$X$20:$Y$20)</c15:sqref>
                  </c15:fullRef>
                </c:ext>
              </c:extLst>
              <c:f>('Personal 80-20 Analysis'!$G$20,'Personal 80-20 Analysis'!$X$20)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00B1-4B43-A9D5-B7DD95B3863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80/20 Hourly Rates</a:t>
            </a:r>
          </a:p>
        </c:rich>
      </c:tx>
      <c:layout>
        <c:manualLayout>
          <c:xMode val="edge"/>
          <c:yMode val="edge"/>
          <c:x val="0.258242023544525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884537160127713E-2"/>
          <c:y val="0.15520290571635037"/>
          <c:w val="0.89595482382883951"/>
          <c:h val="0.74880037779383612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909-4827-B55D-ECB41D139B08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909-4827-B55D-ECB41D139B0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909-4827-B55D-ECB41D139B08}"/>
              </c:ext>
            </c:extLst>
          </c:dPt>
          <c:dLbls>
            <c:dLbl>
              <c:idx val="0"/>
              <c:layout>
                <c:manualLayout>
                  <c:x val="0.26282821366696751"/>
                  <c:y val="5.8582654636380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42BEA83-2628-4673-A978-925F45FCF966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accent3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909-4827-B55D-ECB41D139B08}"/>
                </c:ext>
              </c:extLst>
            </c:dLbl>
            <c:dLbl>
              <c:idx val="1"/>
              <c:layout>
                <c:manualLayout>
                  <c:x val="5.2700922266139656E-2"/>
                  <c:y val="4.179726942059111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0D6F73-499B-4A1D-8464-FE0D2B12BDBB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accent3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909-4827-B55D-ECB41D139B0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1</c:v>
              </c:pt>
              <c:pt idx="1">
                <c:v>4</c:v>
              </c:pt>
              <c:pt idx="2">
                <c:v>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('Personal 80-20 Analysis'!$L$9:$N$9,'Personal 80-20 Analysis'!$AC$9:$AE$9)</c15:sqref>
                  </c15:fullRef>
                </c:ext>
              </c:extLst>
              <c:f>('Personal 80-20 Analysis'!$L$9,'Personal 80-20 Analysis'!$AC$9,'Personal 80-20 Analysis'!$AE$9)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1909-4827-B55D-ECB41D139B0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80/20 Income</a:t>
            </a:r>
          </a:p>
        </c:rich>
      </c:tx>
      <c:layout>
        <c:manualLayout>
          <c:xMode val="edge"/>
          <c:yMode val="edge"/>
          <c:x val="0.35071568518723895"/>
          <c:y val="4.744956708808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1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643192488262914E-2"/>
          <c:y val="0.21072390105681763"/>
          <c:w val="0.89931204022032463"/>
          <c:h val="0.68488705134939831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F65-453B-AE85-F899E408AC2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F65-453B-AE85-F899E408AC27}"/>
              </c:ext>
            </c:extLst>
          </c:dPt>
          <c:dLbls>
            <c:dLbl>
              <c:idx val="0"/>
              <c:layout>
                <c:manualLayout>
                  <c:x val="0.27262541126021222"/>
                  <c:y val="0.1555755483040328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BB8D7CE-1665-4CC7-8C59-ACC023F6866E}" type="VALUE">
                      <a:rPr lang="en-US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chemeClr val="accent3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74178403755869"/>
                      <c:h val="0.2601185267768741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F65-453B-AE85-F899E408AC27}"/>
                </c:ext>
              </c:extLst>
            </c:dLbl>
            <c:dLbl>
              <c:idx val="1"/>
              <c:layout>
                <c:manualLayout>
                  <c:x val="2.8059221470555618E-2"/>
                  <c:y val="5.79534814905590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CB5671E-4B1B-40DC-85DC-45FF5ADDCC15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accent3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F65-453B-AE85-F899E408AC27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</c:v>
              </c:pt>
              <c:pt idx="1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('Personal 80-20 Analysis'!$P$20:$S$20,'Personal 80-20 Analysis'!$AG$20:$AJ$20)</c15:sqref>
                  </c15:fullRef>
                </c:ext>
              </c:extLst>
              <c:f>('Personal 80-20 Analysis'!$P$20,'Personal 80-20 Analysis'!$AG$20)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0F65-453B-AE85-F899E408AC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133349</xdr:colOff>
      <xdr:row>12</xdr:row>
      <xdr:rowOff>9525</xdr:rowOff>
    </xdr:from>
    <xdr:to>
      <xdr:col>20</xdr:col>
      <xdr:colOff>57150</xdr:colOff>
      <xdr:row>13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4362FA-13DF-4A6A-84BF-6F3E6CE63C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171450</xdr:colOff>
      <xdr:row>12</xdr:row>
      <xdr:rowOff>33337</xdr:rowOff>
    </xdr:from>
    <xdr:to>
      <xdr:col>30</xdr:col>
      <xdr:colOff>47625</xdr:colOff>
      <xdr:row>14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65193F3-4D5A-42B8-9F76-8BD7B91D1C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133349</xdr:colOff>
      <xdr:row>17</xdr:row>
      <xdr:rowOff>9525</xdr:rowOff>
    </xdr:from>
    <xdr:to>
      <xdr:col>20</xdr:col>
      <xdr:colOff>57150</xdr:colOff>
      <xdr:row>18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17A61D9-25F5-4851-A5E6-EB6B7C9FB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57150</xdr:colOff>
      <xdr:row>17</xdr:row>
      <xdr:rowOff>14286</xdr:rowOff>
    </xdr:from>
    <xdr:to>
      <xdr:col>29</xdr:col>
      <xdr:colOff>85725</xdr:colOff>
      <xdr:row>18</xdr:row>
      <xdr:rowOff>133350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96982CC-D916-4483-9EBF-34768A41F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114299</xdr:colOff>
      <xdr:row>11</xdr:row>
      <xdr:rowOff>109537</xdr:rowOff>
    </xdr:from>
    <xdr:to>
      <xdr:col>39</xdr:col>
      <xdr:colOff>309561</xdr:colOff>
      <xdr:row>13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9A06358-CB6C-4612-B170-0FA1DBCBEB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57150</xdr:colOff>
      <xdr:row>16</xdr:row>
      <xdr:rowOff>61912</xdr:rowOff>
    </xdr:from>
    <xdr:to>
      <xdr:col>39</xdr:col>
      <xdr:colOff>352425</xdr:colOff>
      <xdr:row>18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BE6C44-355E-498D-BF02-8E8B5ED88A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133349</xdr:colOff>
      <xdr:row>23</xdr:row>
      <xdr:rowOff>9525</xdr:rowOff>
    </xdr:from>
    <xdr:to>
      <xdr:col>20</xdr:col>
      <xdr:colOff>57150</xdr:colOff>
      <xdr:row>24</xdr:row>
      <xdr:rowOff>66675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0A29BBE-D44B-4E16-9790-31E79BF6F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57150</xdr:colOff>
      <xdr:row>23</xdr:row>
      <xdr:rowOff>14286</xdr:rowOff>
    </xdr:from>
    <xdr:to>
      <xdr:col>29</xdr:col>
      <xdr:colOff>85725</xdr:colOff>
      <xdr:row>24</xdr:row>
      <xdr:rowOff>133350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3B1F434B-B4B4-4107-B3F8-0B70F8994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57150</xdr:colOff>
      <xdr:row>22</xdr:row>
      <xdr:rowOff>61912</xdr:rowOff>
    </xdr:from>
    <xdr:to>
      <xdr:col>39</xdr:col>
      <xdr:colOff>352425</xdr:colOff>
      <xdr:row>24</xdr:row>
      <xdr:rowOff>133350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4E7423B1-FF9E-4BE4-81C2-8AAE8B1D1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N29"/>
  <sheetViews>
    <sheetView showGridLines="0" tabSelected="1" showRuler="0" zoomScaleNormal="100" workbookViewId="0">
      <selection activeCell="E2" sqref="E2:S2"/>
    </sheetView>
  </sheetViews>
  <sheetFormatPr defaultColWidth="9.140625" defaultRowHeight="22.5" customHeight="1" x14ac:dyDescent="0.25"/>
  <cols>
    <col min="1" max="1" width="0.85546875" style="1" customWidth="1"/>
    <col min="2" max="38" width="2.7109375" style="1" customWidth="1"/>
    <col min="39" max="39" width="0.85546875" style="1" customWidth="1"/>
    <col min="40" max="16384" width="9.140625" style="1"/>
  </cols>
  <sheetData>
    <row r="1" spans="2:40" ht="33.75" customHeight="1" x14ac:dyDescent="0.25">
      <c r="B1" s="126" t="s">
        <v>37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</row>
    <row r="2" spans="2:40" ht="22.5" customHeight="1" x14ac:dyDescent="0.25">
      <c r="B2" s="113" t="s">
        <v>0</v>
      </c>
      <c r="C2" s="113"/>
      <c r="D2" s="11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13" t="s">
        <v>1</v>
      </c>
      <c r="U2" s="113"/>
      <c r="V2" s="128"/>
      <c r="W2" s="128"/>
      <c r="X2" s="128"/>
      <c r="Y2" s="128"/>
      <c r="Z2" s="113" t="s">
        <v>2</v>
      </c>
      <c r="AA2" s="113"/>
      <c r="AB2" s="113"/>
      <c r="AC2" s="128"/>
      <c r="AD2" s="128"/>
      <c r="AE2" s="128"/>
      <c r="AF2" s="128"/>
      <c r="AG2" s="128"/>
      <c r="AH2" s="128"/>
      <c r="AI2" s="128"/>
      <c r="AJ2" s="128"/>
      <c r="AK2" s="128"/>
      <c r="AL2" s="128"/>
    </row>
    <row r="3" spans="2:40" ht="22.5" customHeight="1" x14ac:dyDescent="0.25">
      <c r="B3" s="113" t="s">
        <v>3</v>
      </c>
      <c r="C3" s="113"/>
      <c r="D3" s="113"/>
      <c r="E3" s="133"/>
      <c r="F3" s="133"/>
      <c r="G3" s="133"/>
      <c r="H3" s="133"/>
      <c r="I3" s="133"/>
      <c r="J3" s="133"/>
      <c r="K3" s="130" t="s">
        <v>12</v>
      </c>
      <c r="L3" s="130"/>
      <c r="M3" s="130"/>
      <c r="N3" s="129"/>
      <c r="O3" s="129"/>
      <c r="P3" s="129"/>
      <c r="Q3" s="129"/>
      <c r="R3" s="129"/>
      <c r="S3" s="129"/>
      <c r="T3" s="129"/>
      <c r="U3" s="129"/>
      <c r="V3" s="130" t="s">
        <v>4</v>
      </c>
      <c r="W3" s="130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</row>
    <row r="4" spans="2:40" ht="12" customHeight="1" x14ac:dyDescent="0.25">
      <c r="B4" s="6"/>
      <c r="C4" s="6"/>
      <c r="D4" s="6"/>
      <c r="E4" s="6"/>
      <c r="F4" s="7"/>
      <c r="G4" s="7"/>
      <c r="H4" s="7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2"/>
    </row>
    <row r="5" spans="2:40" ht="22.5" customHeight="1" x14ac:dyDescent="0.25">
      <c r="B5" s="136" t="s">
        <v>29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4"/>
      <c r="O5" s="134"/>
      <c r="P5" s="137" t="s">
        <v>5</v>
      </c>
      <c r="Q5" s="137"/>
      <c r="R5" s="113" t="s">
        <v>6</v>
      </c>
      <c r="S5" s="113"/>
      <c r="T5" s="121" t="str">
        <f>IF(N5&lt;1," ",N5*12)</f>
        <v xml:space="preserve"> </v>
      </c>
      <c r="U5" s="121"/>
      <c r="V5" s="121"/>
      <c r="W5" s="121"/>
      <c r="X5" s="121"/>
      <c r="Y5" s="125" t="s">
        <v>7</v>
      </c>
      <c r="Z5" s="125"/>
      <c r="AA5" s="113" t="s">
        <v>8</v>
      </c>
      <c r="AB5" s="113"/>
      <c r="AC5" s="113"/>
      <c r="AD5" s="113"/>
      <c r="AE5" s="113"/>
      <c r="AF5" s="113"/>
      <c r="AG5" s="117"/>
      <c r="AH5" s="118"/>
      <c r="AI5" s="118"/>
      <c r="AJ5" s="118"/>
      <c r="AK5" s="118"/>
      <c r="AL5" s="118"/>
    </row>
    <row r="6" spans="2:40" ht="22.5" customHeight="1" x14ac:dyDescent="0.25">
      <c r="B6" s="136" t="s">
        <v>14</v>
      </c>
      <c r="C6" s="138"/>
      <c r="D6" s="138"/>
      <c r="E6" s="138"/>
      <c r="F6" s="115" t="str">
        <f>IF(N5&lt;1," ",N5*AG5)</f>
        <v xml:space="preserve"> </v>
      </c>
      <c r="G6" s="116"/>
      <c r="H6" s="116"/>
      <c r="I6" s="116"/>
      <c r="J6" s="116"/>
      <c r="K6" s="139" t="s">
        <v>9</v>
      </c>
      <c r="L6" s="114"/>
      <c r="M6" s="140"/>
      <c r="N6" s="141"/>
      <c r="O6" s="113" t="s">
        <v>13</v>
      </c>
      <c r="P6" s="114"/>
      <c r="Q6" s="114"/>
      <c r="R6" s="115" t="str">
        <f>IF(N5&lt;1," ",F6*(M6*0.0001))</f>
        <v xml:space="preserve"> </v>
      </c>
      <c r="S6" s="116"/>
      <c r="T6" s="116"/>
      <c r="U6" s="116"/>
      <c r="V6" s="122" t="s">
        <v>15</v>
      </c>
      <c r="W6" s="123"/>
      <c r="X6" s="123"/>
      <c r="Y6" s="115" t="str">
        <f>IF(N5&lt;1," ",R6*12)</f>
        <v xml:space="preserve"> </v>
      </c>
      <c r="Z6" s="116"/>
      <c r="AA6" s="116"/>
      <c r="AB6" s="116"/>
      <c r="AC6" s="124"/>
      <c r="AD6" s="113" t="s">
        <v>10</v>
      </c>
      <c r="AE6" s="113"/>
      <c r="AF6" s="113"/>
      <c r="AG6" s="113"/>
      <c r="AH6" s="131" t="str">
        <f>IF(N5&lt;1," ",R6/N5)</f>
        <v xml:space="preserve"> </v>
      </c>
      <c r="AI6" s="132"/>
      <c r="AJ6" s="132"/>
      <c r="AK6" s="132"/>
      <c r="AL6" s="132"/>
    </row>
    <row r="7" spans="2:40" ht="22.5" customHeight="1" x14ac:dyDescent="0.25">
      <c r="B7" s="136" t="s">
        <v>16</v>
      </c>
      <c r="C7" s="136"/>
      <c r="D7" s="136"/>
      <c r="E7" s="136"/>
      <c r="F7" s="136"/>
      <c r="G7" s="136"/>
      <c r="H7" s="136"/>
      <c r="I7" s="136"/>
      <c r="J7" s="136"/>
      <c r="K7" s="5" t="s">
        <v>17</v>
      </c>
      <c r="L7" s="134"/>
      <c r="M7" s="135"/>
      <c r="N7" s="135"/>
      <c r="O7" s="4"/>
      <c r="P7" s="127" t="s">
        <v>22</v>
      </c>
      <c r="Q7" s="127"/>
      <c r="R7" s="127"/>
      <c r="S7" s="127"/>
      <c r="T7" s="127"/>
      <c r="U7" s="127"/>
      <c r="V7" s="127"/>
      <c r="W7" s="127"/>
      <c r="X7" s="119" t="str">
        <f>IF(L7&lt;1," ",R6*12/(L7*50))</f>
        <v xml:space="preserve"> </v>
      </c>
      <c r="Y7" s="120"/>
      <c r="Z7" s="120"/>
      <c r="AA7" s="120"/>
      <c r="AB7" s="120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2:40" s="3" customFormat="1" ht="9.75" customHeight="1" x14ac:dyDescent="0.25"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</row>
    <row r="9" spans="2:40" s="3" customFormat="1" ht="23.25" customHeight="1" x14ac:dyDescent="0.25">
      <c r="B9" s="70" t="s">
        <v>21</v>
      </c>
      <c r="C9" s="70"/>
      <c r="D9" s="28"/>
      <c r="E9" s="107" t="s">
        <v>18</v>
      </c>
      <c r="F9" s="107"/>
      <c r="G9" s="108" t="str">
        <f>IF(L7&lt;1," ",L7*0.2)</f>
        <v xml:space="preserve"> </v>
      </c>
      <c r="H9" s="108"/>
      <c r="I9" s="105" t="s">
        <v>19</v>
      </c>
      <c r="J9" s="105"/>
      <c r="K9" s="105"/>
      <c r="L9" s="104" t="str">
        <f>IF(L7&lt;1," ",((R6*0.25)*0.8)/(L7*0.2))</f>
        <v xml:space="preserve"> </v>
      </c>
      <c r="M9" s="104"/>
      <c r="N9" s="104"/>
      <c r="O9" s="29" t="s">
        <v>11</v>
      </c>
      <c r="P9" s="104" t="str">
        <f>IF(L7&lt;1," ",(G9*L9)*4)</f>
        <v xml:space="preserve"> </v>
      </c>
      <c r="Q9" s="104"/>
      <c r="R9" s="104"/>
      <c r="S9" s="104"/>
      <c r="T9" s="106" t="s">
        <v>5</v>
      </c>
      <c r="U9" s="106"/>
      <c r="V9" s="107" t="s">
        <v>20</v>
      </c>
      <c r="W9" s="107"/>
      <c r="X9" s="108" t="str">
        <f>IF(L7&lt;1," ",L7*0.8)</f>
        <v xml:space="preserve"> </v>
      </c>
      <c r="Y9" s="108"/>
      <c r="Z9" s="105" t="s">
        <v>19</v>
      </c>
      <c r="AA9" s="105"/>
      <c r="AB9" s="105"/>
      <c r="AC9" s="104" t="str">
        <f>IF(L7&lt;1," ",((R6*0.25)*0.2)/(L7*0.8))</f>
        <v xml:space="preserve"> </v>
      </c>
      <c r="AD9" s="104"/>
      <c r="AE9" s="104"/>
      <c r="AF9" s="29" t="s">
        <v>11</v>
      </c>
      <c r="AG9" s="104" t="str">
        <f>IF(L7&lt;1," ",(X9*AC9)*4)</f>
        <v xml:space="preserve"> </v>
      </c>
      <c r="AH9" s="104"/>
      <c r="AI9" s="104"/>
      <c r="AJ9" s="104"/>
      <c r="AK9" s="105" t="s">
        <v>5</v>
      </c>
      <c r="AL9" s="105"/>
    </row>
    <row r="10" spans="2:40" ht="9.75" customHeight="1" x14ac:dyDescent="0.25">
      <c r="B10" s="71"/>
      <c r="C10" s="7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N10" s="158"/>
    </row>
    <row r="11" spans="2:40" ht="12" customHeight="1" x14ac:dyDescent="0.25">
      <c r="B11" s="71"/>
      <c r="C11" s="71"/>
      <c r="D11" s="12"/>
      <c r="E11" s="31" t="s">
        <v>32</v>
      </c>
      <c r="F11" s="31"/>
      <c r="G11" s="57" t="s">
        <v>33</v>
      </c>
      <c r="H11" s="58"/>
      <c r="I11" s="58"/>
      <c r="J11" s="109" t="str">
        <f>IF(L7&lt;1," ",L9-AC9)</f>
        <v xml:space="preserve"> </v>
      </c>
      <c r="K11" s="110"/>
      <c r="L11" s="36"/>
      <c r="M11" s="31"/>
      <c r="N11" s="57" t="s">
        <v>34</v>
      </c>
      <c r="O11" s="58"/>
      <c r="P11" s="58"/>
      <c r="Q11" s="109" t="str">
        <f>IF(L7&lt;1," ",J11*X9)</f>
        <v xml:space="preserve"> </v>
      </c>
      <c r="R11" s="157"/>
      <c r="S11" s="157"/>
      <c r="T11" s="31"/>
      <c r="U11" s="57" t="s">
        <v>35</v>
      </c>
      <c r="V11" s="58"/>
      <c r="W11" s="58"/>
      <c r="X11" s="109" t="str">
        <f>IF(L7&lt;1," ",Q11*4.3)</f>
        <v xml:space="preserve"> </v>
      </c>
      <c r="Y11" s="157"/>
      <c r="Z11" s="157"/>
      <c r="AA11" s="31"/>
      <c r="AB11" s="57" t="s">
        <v>36</v>
      </c>
      <c r="AC11" s="58"/>
      <c r="AD11" s="58"/>
      <c r="AE11" s="109" t="str">
        <f>IF(L7&lt;1," ",X11*12)</f>
        <v xml:space="preserve"> </v>
      </c>
      <c r="AF11" s="157"/>
      <c r="AG11" s="157"/>
      <c r="AH11" s="157"/>
      <c r="AI11" s="31"/>
      <c r="AJ11" s="31"/>
      <c r="AK11" s="31"/>
      <c r="AL11" s="31"/>
      <c r="AM11" s="160"/>
      <c r="AN11" s="158"/>
    </row>
    <row r="12" spans="2:40" s="3" customFormat="1" ht="9.75" customHeight="1" x14ac:dyDescent="0.25">
      <c r="B12" s="72"/>
      <c r="C12" s="72"/>
      <c r="D12" s="30"/>
      <c r="E12" s="30"/>
      <c r="F12" s="30"/>
      <c r="G12" s="30"/>
      <c r="H12" s="68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N12" s="159"/>
    </row>
    <row r="13" spans="2:40" s="3" customFormat="1" ht="90" customHeight="1" x14ac:dyDescent="0.25">
      <c r="B13" s="63" t="s">
        <v>23</v>
      </c>
      <c r="C13" s="64"/>
      <c r="D13" s="64"/>
      <c r="E13" s="64"/>
      <c r="F13" s="64"/>
      <c r="G13" s="65"/>
      <c r="H13" s="66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</row>
    <row r="14" spans="2:40" s="3" customFormat="1" ht="23.25" customHeight="1" x14ac:dyDescent="0.25">
      <c r="B14" s="75" t="s">
        <v>31</v>
      </c>
      <c r="C14" s="75"/>
      <c r="D14" s="13"/>
      <c r="E14" s="146" t="s">
        <v>18</v>
      </c>
      <c r="F14" s="146"/>
      <c r="G14" s="147" t="str">
        <f>IF(L7&lt;1," ",L7*0.4)</f>
        <v xml:space="preserve"> </v>
      </c>
      <c r="H14" s="147"/>
      <c r="I14" s="148" t="s">
        <v>19</v>
      </c>
      <c r="J14" s="148"/>
      <c r="K14" s="148"/>
      <c r="L14" s="149" t="str">
        <f>IF(L7&lt;1," ",((R6*0.25)*0.8)/(L7*0.2))</f>
        <v xml:space="preserve"> </v>
      </c>
      <c r="M14" s="149"/>
      <c r="N14" s="149"/>
      <c r="O14" s="14" t="s">
        <v>11</v>
      </c>
      <c r="P14" s="149" t="str">
        <f>IF(L7&lt;1," ",(G14*L14)*4)</f>
        <v xml:space="preserve"> </v>
      </c>
      <c r="Q14" s="149"/>
      <c r="R14" s="149"/>
      <c r="S14" s="149"/>
      <c r="T14" s="150" t="s">
        <v>5</v>
      </c>
      <c r="U14" s="150"/>
      <c r="V14" s="146" t="s">
        <v>20</v>
      </c>
      <c r="W14" s="146"/>
      <c r="X14" s="147" t="str">
        <f>IF(L7&lt;1," ",L7*0.6)</f>
        <v xml:space="preserve"> </v>
      </c>
      <c r="Y14" s="147"/>
      <c r="Z14" s="148" t="s">
        <v>19</v>
      </c>
      <c r="AA14" s="148"/>
      <c r="AB14" s="148"/>
      <c r="AC14" s="149" t="str">
        <f>IF(L7&lt;1," ",((R6*0.25)*0.2)/(L7*0.8))</f>
        <v xml:space="preserve"> </v>
      </c>
      <c r="AD14" s="149"/>
      <c r="AE14" s="149"/>
      <c r="AF14" s="14" t="s">
        <v>11</v>
      </c>
      <c r="AG14" s="149" t="str">
        <f>IF(L7&lt;1," ",(X14*AC14)*4)</f>
        <v xml:space="preserve"> </v>
      </c>
      <c r="AH14" s="149"/>
      <c r="AI14" s="149"/>
      <c r="AJ14" s="149"/>
      <c r="AK14" s="148" t="s">
        <v>5</v>
      </c>
      <c r="AL14" s="148"/>
    </row>
    <row r="15" spans="2:40" ht="9.75" customHeight="1" x14ac:dyDescent="0.25">
      <c r="B15" s="76"/>
      <c r="C15" s="7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2:40" ht="12" customHeight="1" x14ac:dyDescent="0.25">
      <c r="B16" s="76"/>
      <c r="C16" s="76"/>
      <c r="D16" s="15"/>
      <c r="E16" s="32" t="s">
        <v>32</v>
      </c>
      <c r="F16" s="32"/>
      <c r="G16" s="59" t="s">
        <v>33</v>
      </c>
      <c r="H16" s="60"/>
      <c r="I16" s="60"/>
      <c r="J16" s="111" t="str">
        <f>IF(L7&lt;1," ",L14-AC14)</f>
        <v xml:space="preserve"> </v>
      </c>
      <c r="K16" s="112"/>
      <c r="L16" s="36"/>
      <c r="M16" s="32"/>
      <c r="N16" s="59" t="s">
        <v>34</v>
      </c>
      <c r="O16" s="60"/>
      <c r="P16" s="60"/>
      <c r="Q16" s="37" t="str">
        <f>IF(L7&lt;1," ",J16*X14)</f>
        <v xml:space="preserve"> </v>
      </c>
      <c r="R16" s="38"/>
      <c r="S16" s="38"/>
      <c r="T16" s="32"/>
      <c r="U16" s="59" t="s">
        <v>35</v>
      </c>
      <c r="V16" s="60"/>
      <c r="W16" s="60"/>
      <c r="X16" s="37" t="str">
        <f>IF(L7&lt;1," ",Q16*4.3)</f>
        <v xml:space="preserve"> </v>
      </c>
      <c r="Y16" s="38"/>
      <c r="Z16" s="38"/>
      <c r="AA16" s="32"/>
      <c r="AB16" s="59" t="s">
        <v>36</v>
      </c>
      <c r="AC16" s="60"/>
      <c r="AD16" s="60"/>
      <c r="AE16" s="37" t="str">
        <f>IF(L7&lt;1," ",X16*12)</f>
        <v xml:space="preserve"> </v>
      </c>
      <c r="AF16" s="38"/>
      <c r="AG16" s="38"/>
      <c r="AH16" s="38"/>
      <c r="AI16" s="32"/>
      <c r="AJ16" s="32"/>
      <c r="AK16" s="32"/>
      <c r="AL16" s="32"/>
      <c r="AM16" s="160"/>
    </row>
    <row r="17" spans="2:39" s="3" customFormat="1" ht="9.75" customHeight="1" x14ac:dyDescent="0.25">
      <c r="B17" s="77"/>
      <c r="C17" s="77"/>
      <c r="D17" s="26"/>
      <c r="E17" s="26"/>
      <c r="F17" s="26"/>
      <c r="G17" s="26"/>
      <c r="H17" s="73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</row>
    <row r="18" spans="2:39" s="3" customFormat="1" ht="90" customHeight="1" x14ac:dyDescent="0.25">
      <c r="B18" s="151" t="s">
        <v>27</v>
      </c>
      <c r="C18" s="152"/>
      <c r="D18" s="152"/>
      <c r="E18" s="152"/>
      <c r="F18" s="152"/>
      <c r="G18" s="153"/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</row>
    <row r="19" spans="2:39" ht="29.25" customHeight="1" x14ac:dyDescent="0.25">
      <c r="B19" s="154"/>
      <c r="C19" s="154"/>
      <c r="D19" s="154"/>
      <c r="E19" s="154"/>
      <c r="F19" s="154"/>
      <c r="G19" s="155"/>
      <c r="H19" s="156" t="s">
        <v>24</v>
      </c>
      <c r="I19" s="62"/>
      <c r="J19" s="62"/>
      <c r="K19" s="62"/>
      <c r="L19" s="50" t="str">
        <f>IF(L7&lt;1," ",P14+AG14)</f>
        <v xml:space="preserve"> </v>
      </c>
      <c r="M19" s="51"/>
      <c r="N19" s="51"/>
      <c r="O19" s="52"/>
      <c r="P19" s="16"/>
      <c r="Q19" s="48" t="s">
        <v>25</v>
      </c>
      <c r="R19" s="49"/>
      <c r="S19" s="49"/>
      <c r="T19" s="50" t="str">
        <f>IF(L7&lt;1," ",L19-R6)</f>
        <v xml:space="preserve"> </v>
      </c>
      <c r="U19" s="43"/>
      <c r="V19" s="43"/>
      <c r="W19" s="17" t="s">
        <v>6</v>
      </c>
      <c r="X19" s="46" t="str">
        <f>IF(L7&lt;1," ",T19/R6)</f>
        <v xml:space="preserve"> </v>
      </c>
      <c r="Y19" s="47"/>
      <c r="Z19" s="18"/>
      <c r="AA19" s="61" t="s">
        <v>26</v>
      </c>
      <c r="AB19" s="62"/>
      <c r="AC19" s="62"/>
      <c r="AD19" s="62"/>
      <c r="AE19" s="62"/>
      <c r="AF19" s="43" t="str">
        <f>X14</f>
        <v xml:space="preserve"> </v>
      </c>
      <c r="AG19" s="43"/>
      <c r="AH19" s="17" t="s">
        <v>6</v>
      </c>
      <c r="AI19" s="46" t="str">
        <f>IF(L7&lt;1," ",X14/L7)</f>
        <v xml:space="preserve"> </v>
      </c>
      <c r="AJ19" s="47"/>
      <c r="AK19" s="19"/>
      <c r="AL19" s="19"/>
      <c r="AM19" s="11"/>
    </row>
    <row r="20" spans="2:39" s="3" customFormat="1" ht="23.25" customHeight="1" x14ac:dyDescent="0.25">
      <c r="B20" s="78" t="s">
        <v>30</v>
      </c>
      <c r="C20" s="79"/>
      <c r="D20" s="20"/>
      <c r="E20" s="56" t="s">
        <v>18</v>
      </c>
      <c r="F20" s="56"/>
      <c r="G20" s="82" t="str">
        <f>IF(L7&lt;1," ",L7*0.6)</f>
        <v xml:space="preserve"> </v>
      </c>
      <c r="H20" s="82"/>
      <c r="I20" s="53" t="s">
        <v>19</v>
      </c>
      <c r="J20" s="53"/>
      <c r="K20" s="53"/>
      <c r="L20" s="54" t="str">
        <f>IF(L7&lt;1," ",((R6*0.25)*0.8)/(L7*0.2))</f>
        <v xml:space="preserve"> </v>
      </c>
      <c r="M20" s="54"/>
      <c r="N20" s="54"/>
      <c r="O20" s="21" t="s">
        <v>11</v>
      </c>
      <c r="P20" s="54" t="str">
        <f>IF(L7&lt;1," ",(G20*L20)*4)</f>
        <v xml:space="preserve"> </v>
      </c>
      <c r="Q20" s="54"/>
      <c r="R20" s="54"/>
      <c r="S20" s="54"/>
      <c r="T20" s="55" t="s">
        <v>5</v>
      </c>
      <c r="U20" s="55"/>
      <c r="V20" s="56" t="s">
        <v>20</v>
      </c>
      <c r="W20" s="56"/>
      <c r="X20" s="82" t="str">
        <f>IF(L7&lt;1," ",L7*0.4)</f>
        <v xml:space="preserve"> </v>
      </c>
      <c r="Y20" s="82"/>
      <c r="Z20" s="53" t="s">
        <v>19</v>
      </c>
      <c r="AA20" s="53"/>
      <c r="AB20" s="53"/>
      <c r="AC20" s="54" t="str">
        <f>IF(L7&lt;1," ",((R6*0.25)*0.2)/(L7*0.8))</f>
        <v xml:space="preserve"> </v>
      </c>
      <c r="AD20" s="54"/>
      <c r="AE20" s="54"/>
      <c r="AF20" s="21" t="s">
        <v>11</v>
      </c>
      <c r="AG20" s="54" t="str">
        <f>IF(L7&lt;1," ",(X20*AC20)*4)</f>
        <v xml:space="preserve"> </v>
      </c>
      <c r="AH20" s="54"/>
      <c r="AI20" s="54"/>
      <c r="AJ20" s="54"/>
      <c r="AK20" s="53" t="s">
        <v>5</v>
      </c>
      <c r="AL20" s="53"/>
    </row>
    <row r="21" spans="2:39" ht="9.75" customHeight="1" x14ac:dyDescent="0.25">
      <c r="B21" s="76"/>
      <c r="C21" s="7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2:39" ht="12" customHeight="1" x14ac:dyDescent="0.25">
      <c r="B22" s="76"/>
      <c r="C22" s="76"/>
      <c r="D22" s="22"/>
      <c r="E22" s="33" t="s">
        <v>32</v>
      </c>
      <c r="F22" s="33"/>
      <c r="G22" s="39" t="s">
        <v>33</v>
      </c>
      <c r="H22" s="40"/>
      <c r="I22" s="40"/>
      <c r="J22" s="34" t="str">
        <f>IF(L7&lt;1," ",L20-AC20)</f>
        <v xml:space="preserve"> </v>
      </c>
      <c r="K22" s="35"/>
      <c r="L22" s="36"/>
      <c r="M22" s="33"/>
      <c r="N22" s="39" t="s">
        <v>34</v>
      </c>
      <c r="O22" s="40"/>
      <c r="P22" s="40"/>
      <c r="Q22" s="41" t="str">
        <f>IF(L7&lt;1," ",J22*X20)</f>
        <v xml:space="preserve"> </v>
      </c>
      <c r="R22" s="42"/>
      <c r="S22" s="42"/>
      <c r="T22" s="33"/>
      <c r="U22" s="39" t="s">
        <v>35</v>
      </c>
      <c r="V22" s="40"/>
      <c r="W22" s="40"/>
      <c r="X22" s="41" t="str">
        <f>IF(L7&lt;1," ",Q22*4.3)</f>
        <v xml:space="preserve"> </v>
      </c>
      <c r="Y22" s="42"/>
      <c r="Z22" s="42"/>
      <c r="AA22" s="33"/>
      <c r="AB22" s="39" t="s">
        <v>36</v>
      </c>
      <c r="AC22" s="40"/>
      <c r="AD22" s="40"/>
      <c r="AE22" s="41" t="str">
        <f>IF(L7&lt;1," ",X22*12)</f>
        <v xml:space="preserve"> </v>
      </c>
      <c r="AF22" s="42"/>
      <c r="AG22" s="42"/>
      <c r="AH22" s="42"/>
      <c r="AI22" s="33"/>
      <c r="AJ22" s="33"/>
      <c r="AK22" s="33"/>
      <c r="AL22" s="33"/>
      <c r="AM22" s="160"/>
    </row>
    <row r="23" spans="2:39" s="3" customFormat="1" ht="9.75" customHeight="1" x14ac:dyDescent="0.25">
      <c r="B23" s="77"/>
      <c r="C23" s="77"/>
      <c r="D23" s="27"/>
      <c r="E23" s="27"/>
      <c r="F23" s="27"/>
      <c r="G23" s="27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</row>
    <row r="24" spans="2:39" s="3" customFormat="1" ht="90" customHeight="1" x14ac:dyDescent="0.25">
      <c r="B24" s="85" t="s">
        <v>28</v>
      </c>
      <c r="C24" s="86"/>
      <c r="D24" s="86"/>
      <c r="E24" s="86"/>
      <c r="F24" s="86"/>
      <c r="G24" s="87"/>
      <c r="H24" s="90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</row>
    <row r="25" spans="2:39" ht="29.25" customHeight="1" x14ac:dyDescent="0.25">
      <c r="B25" s="88"/>
      <c r="C25" s="88"/>
      <c r="D25" s="88"/>
      <c r="E25" s="88"/>
      <c r="F25" s="88"/>
      <c r="G25" s="89"/>
      <c r="H25" s="92" t="s">
        <v>24</v>
      </c>
      <c r="I25" s="93"/>
      <c r="J25" s="93"/>
      <c r="K25" s="93"/>
      <c r="L25" s="98" t="str">
        <f>IF(L7&lt;1," ",P20+AG20)</f>
        <v xml:space="preserve"> </v>
      </c>
      <c r="M25" s="99"/>
      <c r="N25" s="99"/>
      <c r="O25" s="100"/>
      <c r="P25" s="23"/>
      <c r="Q25" s="94" t="s">
        <v>25</v>
      </c>
      <c r="R25" s="95"/>
      <c r="S25" s="95"/>
      <c r="T25" s="98" t="str">
        <f>IF(L7&lt;1," ",L25-R6)</f>
        <v xml:space="preserve"> </v>
      </c>
      <c r="U25" s="97"/>
      <c r="V25" s="97"/>
      <c r="W25" s="100"/>
      <c r="X25" s="24" t="s">
        <v>6</v>
      </c>
      <c r="Y25" s="101" t="str">
        <f>IF(L7&lt;1," ",T25/R6)</f>
        <v xml:space="preserve"> </v>
      </c>
      <c r="Z25" s="102"/>
      <c r="AA25" s="103"/>
      <c r="AB25" s="96" t="s">
        <v>26</v>
      </c>
      <c r="AC25" s="93"/>
      <c r="AD25" s="93"/>
      <c r="AE25" s="93"/>
      <c r="AF25" s="93"/>
      <c r="AG25" s="97" t="str">
        <f>X20</f>
        <v xml:space="preserve"> </v>
      </c>
      <c r="AH25" s="97"/>
      <c r="AI25" s="24" t="s">
        <v>6</v>
      </c>
      <c r="AJ25" s="101" t="str">
        <f>IF(L7&lt;1," ",X20/L7)</f>
        <v xml:space="preserve"> </v>
      </c>
      <c r="AK25" s="102"/>
      <c r="AL25" s="25"/>
    </row>
    <row r="26" spans="2:39" s="5" customFormat="1" ht="45" customHeight="1" x14ac:dyDescent="0.25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2:39" s="5" customFormat="1" ht="22.5" customHeight="1" x14ac:dyDescent="0.2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</row>
    <row r="28" spans="2:39" s="10" customFormat="1" ht="22.5" customHeight="1" x14ac:dyDescent="0.25">
      <c r="G28" s="144"/>
      <c r="H28" s="144"/>
      <c r="L28" s="144"/>
      <c r="M28" s="144"/>
      <c r="N28" s="144"/>
      <c r="X28" s="144"/>
      <c r="Y28" s="144"/>
      <c r="AC28" s="144"/>
      <c r="AD28" s="144"/>
      <c r="AE28" s="144"/>
    </row>
    <row r="29" spans="2:39" ht="22.5" customHeight="1" x14ac:dyDescent="0.25">
      <c r="B29" s="5"/>
      <c r="C29" s="5"/>
      <c r="D29" s="5"/>
      <c r="E29" s="5"/>
      <c r="F29" s="5"/>
      <c r="G29" s="144"/>
      <c r="H29" s="144"/>
      <c r="I29" s="5"/>
      <c r="J29" s="5"/>
      <c r="K29" s="5"/>
      <c r="L29" s="145"/>
      <c r="M29" s="145"/>
      <c r="N29" s="14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</sheetData>
  <sheetProtection algorithmName="SHA-512" hashValue="eHIJ5BfN5mS//MLYtvi2UEcJ7G83CcObuQ/VYifIpKUEL1FQTfkCf+SIgesxVcn2iQC8KOUBcxP26o0tj+qXDA==" saltValue="K7O0aV/bU6VMrEPoXMoqGg==" spinCount="100000" sheet="1" objects="1" scenarios="1" selectLockedCells="1"/>
  <mergeCells count="131">
    <mergeCell ref="B8:AL8"/>
    <mergeCell ref="G29:H29"/>
    <mergeCell ref="L29:N29"/>
    <mergeCell ref="G28:H28"/>
    <mergeCell ref="L28:N28"/>
    <mergeCell ref="X28:Y28"/>
    <mergeCell ref="AC28:AE28"/>
    <mergeCell ref="E14:F14"/>
    <mergeCell ref="G14:H14"/>
    <mergeCell ref="I14:K14"/>
    <mergeCell ref="L14:N14"/>
    <mergeCell ref="P14:S14"/>
    <mergeCell ref="T14:U14"/>
    <mergeCell ref="V14:W14"/>
    <mergeCell ref="X14:Y14"/>
    <mergeCell ref="Z14:AB14"/>
    <mergeCell ref="AC14:AE14"/>
    <mergeCell ref="B18:G19"/>
    <mergeCell ref="H19:K19"/>
    <mergeCell ref="AG14:AJ14"/>
    <mergeCell ref="AK14:AL14"/>
    <mergeCell ref="E9:F9"/>
    <mergeCell ref="G9:H9"/>
    <mergeCell ref="I9:K9"/>
    <mergeCell ref="B1:AL1"/>
    <mergeCell ref="P7:W7"/>
    <mergeCell ref="Z2:AB2"/>
    <mergeCell ref="AC2:AL2"/>
    <mergeCell ref="B2:D2"/>
    <mergeCell ref="E2:S2"/>
    <mergeCell ref="V2:Y2"/>
    <mergeCell ref="T2:U2"/>
    <mergeCell ref="K3:M3"/>
    <mergeCell ref="AH6:AL6"/>
    <mergeCell ref="V3:W3"/>
    <mergeCell ref="X3:AL3"/>
    <mergeCell ref="N3:U3"/>
    <mergeCell ref="B3:D3"/>
    <mergeCell ref="E3:J3"/>
    <mergeCell ref="L7:N7"/>
    <mergeCell ref="B7:J7"/>
    <mergeCell ref="P5:Q5"/>
    <mergeCell ref="R5:S5"/>
    <mergeCell ref="B5:M5"/>
    <mergeCell ref="N5:O5"/>
    <mergeCell ref="B6:E6"/>
    <mergeCell ref="K6:L6"/>
    <mergeCell ref="M6:N6"/>
    <mergeCell ref="O6:Q6"/>
    <mergeCell ref="F6:J6"/>
    <mergeCell ref="AG5:AL5"/>
    <mergeCell ref="X7:AB7"/>
    <mergeCell ref="T5:X5"/>
    <mergeCell ref="V6:X6"/>
    <mergeCell ref="R6:U6"/>
    <mergeCell ref="Y6:AC6"/>
    <mergeCell ref="AD6:AG6"/>
    <mergeCell ref="AA5:AF5"/>
    <mergeCell ref="Y5:Z5"/>
    <mergeCell ref="AC20:AE20"/>
    <mergeCell ref="AG20:AJ20"/>
    <mergeCell ref="L9:N9"/>
    <mergeCell ref="AC9:AE9"/>
    <mergeCell ref="AG9:AJ9"/>
    <mergeCell ref="AK9:AL9"/>
    <mergeCell ref="P9:S9"/>
    <mergeCell ref="T9:U9"/>
    <mergeCell ref="V9:W9"/>
    <mergeCell ref="X9:Y9"/>
    <mergeCell ref="Z9:AB9"/>
    <mergeCell ref="J11:L11"/>
    <mergeCell ref="J16:L16"/>
    <mergeCell ref="B26:AL27"/>
    <mergeCell ref="B24:G25"/>
    <mergeCell ref="H24:AL24"/>
    <mergeCell ref="H25:K25"/>
    <mergeCell ref="Q25:S25"/>
    <mergeCell ref="AB25:AF25"/>
    <mergeCell ref="AG25:AH25"/>
    <mergeCell ref="L25:O25"/>
    <mergeCell ref="T25:W25"/>
    <mergeCell ref="Y25:AA25"/>
    <mergeCell ref="AJ25:AK25"/>
    <mergeCell ref="E20:F20"/>
    <mergeCell ref="G11:I11"/>
    <mergeCell ref="N11:P11"/>
    <mergeCell ref="U11:W11"/>
    <mergeCell ref="AB11:AD11"/>
    <mergeCell ref="G16:I16"/>
    <mergeCell ref="N16:P16"/>
    <mergeCell ref="Q16:S16"/>
    <mergeCell ref="U16:W16"/>
    <mergeCell ref="X16:Z16"/>
    <mergeCell ref="AB16:AD16"/>
    <mergeCell ref="AA19:AE19"/>
    <mergeCell ref="B13:G13"/>
    <mergeCell ref="H13:AL13"/>
    <mergeCell ref="H12:AL12"/>
    <mergeCell ref="B9:C12"/>
    <mergeCell ref="Q11:S11"/>
    <mergeCell ref="X11:Z11"/>
    <mergeCell ref="AE11:AH11"/>
    <mergeCell ref="H17:AL17"/>
    <mergeCell ref="B14:C17"/>
    <mergeCell ref="B20:C23"/>
    <mergeCell ref="H23:AL23"/>
    <mergeCell ref="G20:H20"/>
    <mergeCell ref="J22:L22"/>
    <mergeCell ref="AE16:AH16"/>
    <mergeCell ref="G22:I22"/>
    <mergeCell ref="N22:P22"/>
    <mergeCell ref="Q22:S22"/>
    <mergeCell ref="U22:W22"/>
    <mergeCell ref="X22:Z22"/>
    <mergeCell ref="AB22:AD22"/>
    <mergeCell ref="AE22:AH22"/>
    <mergeCell ref="AF19:AG19"/>
    <mergeCell ref="H18:AL18"/>
    <mergeCell ref="AI19:AJ19"/>
    <mergeCell ref="Q19:S19"/>
    <mergeCell ref="T19:V19"/>
    <mergeCell ref="X19:Y19"/>
    <mergeCell ref="L19:O19"/>
    <mergeCell ref="AK20:AL20"/>
    <mergeCell ref="I20:K20"/>
    <mergeCell ref="L20:N20"/>
    <mergeCell ref="P20:S20"/>
    <mergeCell ref="T20:U20"/>
    <mergeCell ref="V20:W20"/>
    <mergeCell ref="X20:Y20"/>
    <mergeCell ref="Z20:AB20"/>
  </mergeCells>
  <printOptions horizontalCentered="1" verticalCentered="1"/>
  <pageMargins left="0.2" right="0.2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80-20 Analysis</vt:lpstr>
      <vt:lpstr>'Personal 80-20 Analysis'!Print_Area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Ranger</dc:creator>
  <cp:lastModifiedBy>Ralph Watkins</cp:lastModifiedBy>
  <cp:lastPrinted>2020-07-09T17:50:32Z</cp:lastPrinted>
  <dcterms:created xsi:type="dcterms:W3CDTF">2017-09-29T16:24:19Z</dcterms:created>
  <dcterms:modified xsi:type="dcterms:W3CDTF">2020-08-24T21:30:26Z</dcterms:modified>
</cp:coreProperties>
</file>